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4764844D-29DE-435F-9B3D-8B4B1CC6A52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O11" i="2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<sst xmlns="http://schemas.openxmlformats.org/spreadsheetml/2006/main" count="53" uniqueCount="44">
  <si>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</si>
  <si>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</si>
  <si>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</si>
  <si>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</si>
  <si>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</si>
  <si>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</si>
  <si>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</si>
  <si>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</si>
  <si>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</si>
  <si>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</si>
  <si>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</si>
  <si>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</si>
  <si>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</si>
  <si>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</si>
  <si>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</si>
  <si>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</si>
  <si>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</si>
  <si>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</si>
  <si>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</si>
  <si>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</si>
  <si>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</si>
  <si>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</si>
  <si>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</si>
  <si>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</si>
  <si>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</si>
  <si>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</si>
  <si>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</si>
  <si>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</si>
  <si>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</si>
  <si>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</si>
  <si>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</si>
  <si>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</si>
  <si>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</si>
  <si>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</si>
  <si>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</si>
  <si>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</si>
  <si>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</si>
  <si>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</si>
  <si>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HALBUT METAL</t>
  </si>
  <si>
    <t>CESA METAL</t>
  </si>
  <si>
    <t>İLKA İNŞAAT</t>
  </si>
  <si>
    <t>18,12,2023</t>
  </si>
  <si>
    <t>HATAY SEFERİ</t>
  </si>
  <si>
    <t>ZAFER FAKI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</si>
</sst>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10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9" fillId="5" borderId="3" xfId="0" applyNumberFormat="1" applyFont="1" applyFill="1" applyBorder="1"/>
    <xf numFmtId="4" fontId="0" fillId="7" borderId="4" xfId="0" applyNumberFormat="1" applyFont="1" applyFill="1" applyBorder="1"/>
    <xf numFmtId="4" fontId="0" fillId="7" borderId="2" xfId="0" applyNumberFormat="1" applyFont="1" applyFill="1" applyBorder="1"/>
    <xf numFmtId="4" fontId="0" fillId="7" borderId="3" xfId="0" applyNumberFormat="1" applyFont="1" applyFill="1" applyBorder="1"/>
    <xf numFmtId="0" fontId="0" fillId="7" borderId="4" xfId="0" applyFont="1" applyFill="1" applyBorder="1"/>
    <xf numFmtId="0" fontId="0" fillId="7" borderId="2" xfId="0" applyFont="1" applyFill="1" applyBorder="1"/>
    <xf numFmtId="0" fontId="0" fillId="7" borderId="3" xfId="0" applyFont="1" applyFill="1" applyBorder="1"/>
    <xf numFmtId="164" fontId="9" fillId="8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P20" sqref="P2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4" max="14" width="8.7109375" customWidth="1"/>
    <col min="15" max="15" width="2.7109375" customWidth="1"/>
    <col min="16" max="25" width="6.7109375" customWidth="1"/>
    <col min="26" max="26" width="2.7109375" customWidth="1"/>
    <col min="27" max="27" width="14.85546875" bestFit="1" customWidth="1"/>
  </cols>
  <sheetData>
    <row r="1" spans="1:27" ht="18.75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9" t="s">
        <v>43</v>
      </c>
      <c r="C2" s="60"/>
      <c r="D2" s="2" t="s">
        <v>2</v>
      </c>
      <c r="E2" s="61" t="s">
        <v>42</v>
      </c>
      <c r="F2" s="61"/>
      <c r="G2" s="61"/>
      <c r="H2" s="61"/>
      <c r="I2" s="61"/>
      <c r="J2" s="61"/>
      <c r="K2" s="3" t="s">
        <v>3</v>
      </c>
      <c r="L2" s="4">
        <f ca="1">TODAY()</f>
        <v>45279</v>
      </c>
      <c r="M2" s="1"/>
      <c r="N2" s="1"/>
      <c r="O2" s="1"/>
      <c r="P2" s="1"/>
      <c r="Q2" s="1"/>
      <c r="R2" s="1"/>
    </row>
    <row r="3" spans="1:27" x14ac:dyDescent="0.25">
      <c r="A3" s="55" t="s">
        <v>4</v>
      </c>
      <c r="B3" s="55"/>
      <c r="C3" s="55"/>
      <c r="D3" s="55"/>
      <c r="E3" s="55"/>
      <c r="F3" s="6"/>
      <c r="G3" s="55" t="s">
        <v>5</v>
      </c>
      <c r="H3" s="55"/>
      <c r="I3" s="55"/>
      <c r="J3" s="55"/>
      <c r="K3" s="55"/>
      <c r="L3" s="55"/>
      <c r="M3" s="1"/>
      <c r="N3" s="1"/>
      <c r="O3" s="1"/>
      <c r="P3" s="1"/>
      <c r="Q3" s="1"/>
      <c r="R3" s="1"/>
    </row>
    <row r="4" spans="1:27" x14ac:dyDescent="0.25">
      <c r="A4" s="56" t="s">
        <v>6</v>
      </c>
      <c r="B4" s="5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3" t="s">
        <v>38</v>
      </c>
      <c r="B5" s="54"/>
      <c r="C5" s="10" t="s">
        <v>41</v>
      </c>
      <c r="D5" s="11"/>
      <c r="E5" s="12">
        <v>107275</v>
      </c>
      <c r="F5" s="1"/>
      <c r="G5" s="13" t="str">
        <f t="shared" ref="G5" si="0">IF(A5="","",(A5))</f>
        <v>HALBUT METAL</v>
      </c>
      <c r="H5" s="12"/>
      <c r="I5" s="12">
        <v>13350</v>
      </c>
      <c r="J5" s="12"/>
      <c r="K5" s="12">
        <f>IF(G5="","",SUM(E5-H5-I5-J5))</f>
        <v>93925</v>
      </c>
      <c r="L5" s="11"/>
      <c r="M5" s="1"/>
      <c r="N5" s="62">
        <v>200</v>
      </c>
      <c r="O5" s="29"/>
      <c r="P5" s="63"/>
      <c r="Q5" s="64"/>
      <c r="R5" s="64"/>
      <c r="S5" s="64"/>
      <c r="T5" s="64"/>
      <c r="U5" s="64"/>
      <c r="V5" s="64"/>
      <c r="W5" s="64"/>
      <c r="X5" s="64"/>
      <c r="Y5" s="65"/>
      <c r="Z5" s="33"/>
      <c r="AA5" s="69">
        <f>SUM(P5:Y5)*N5</f>
        <v>0</v>
      </c>
    </row>
    <row r="6" spans="1:27" ht="15" customHeight="1" x14ac:dyDescent="0.35">
      <c r="A6" s="53" t="s">
        <v>39</v>
      </c>
      <c r="B6" s="54"/>
      <c r="C6" s="10" t="s">
        <v>41</v>
      </c>
      <c r="D6" s="11"/>
      <c r="E6" s="12">
        <v>5300</v>
      </c>
      <c r="F6" s="1"/>
      <c r="G6" s="13" t="str">
        <f>IF(A6="","",(A6))</f>
        <v>CESA METAL</v>
      </c>
      <c r="H6" s="12"/>
      <c r="I6" s="12"/>
      <c r="J6" s="12"/>
      <c r="K6" s="12">
        <f t="shared" ref="K6:K19" si="1">IF(G6="","",SUM(E6-H6-I6-J6))</f>
        <v>5300</v>
      </c>
      <c r="L6" s="11"/>
      <c r="M6" s="1"/>
      <c r="N6" s="62">
        <v>100</v>
      </c>
      <c r="O6" s="35"/>
      <c r="P6" s="63">
        <v>5</v>
      </c>
      <c r="Q6" s="64"/>
      <c r="R6" s="64"/>
      <c r="S6" s="64"/>
      <c r="T6" s="64"/>
      <c r="U6" s="64"/>
      <c r="V6" s="64"/>
      <c r="W6" s="64"/>
      <c r="X6" s="64"/>
      <c r="Y6" s="65"/>
      <c r="Z6" s="36"/>
      <c r="AA6" s="69">
        <f t="shared" ref="AA6:AA10" si="2">SUM(P6:Y6)*N6</f>
        <v>500</v>
      </c>
    </row>
    <row r="7" spans="1:27" ht="15" customHeight="1" x14ac:dyDescent="0.35">
      <c r="A7" s="53" t="s">
        <v>40</v>
      </c>
      <c r="B7" s="54"/>
      <c r="C7" s="10" t="s">
        <v>41</v>
      </c>
      <c r="D7" s="11"/>
      <c r="E7" s="12">
        <v>7521</v>
      </c>
      <c r="F7" s="1"/>
      <c r="G7" s="13" t="str">
        <f>IF(A7="","",(A7))</f>
        <v>İLKA İNŞAAT</v>
      </c>
      <c r="H7" s="12"/>
      <c r="I7" s="12">
        <v>7521</v>
      </c>
      <c r="J7" s="12"/>
      <c r="K7" s="12">
        <f t="shared" si="1"/>
        <v>0</v>
      </c>
      <c r="L7" s="11"/>
      <c r="M7" s="1"/>
      <c r="N7" s="62">
        <v>50</v>
      </c>
      <c r="O7" s="35"/>
      <c r="P7" s="63">
        <v>1</v>
      </c>
      <c r="Q7" s="64"/>
      <c r="R7" s="64"/>
      <c r="S7" s="64"/>
      <c r="T7" s="64"/>
      <c r="U7" s="64"/>
      <c r="V7" s="64"/>
      <c r="W7" s="64"/>
      <c r="X7" s="64"/>
      <c r="Y7" s="65"/>
      <c r="Z7" s="36"/>
      <c r="AA7" s="69">
        <f t="shared" si="2"/>
        <v>50</v>
      </c>
    </row>
    <row r="8" spans="1:27" ht="15" customHeight="1" x14ac:dyDescent="0.35">
      <c r="A8" s="53"/>
      <c r="B8" s="54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62">
        <v>20</v>
      </c>
      <c r="O8" s="35"/>
      <c r="P8" s="63"/>
      <c r="Q8" s="64"/>
      <c r="R8" s="64"/>
      <c r="S8" s="64"/>
      <c r="T8" s="64"/>
      <c r="U8" s="64"/>
      <c r="V8" s="64"/>
      <c r="W8" s="64"/>
      <c r="X8" s="64"/>
      <c r="Y8" s="65"/>
      <c r="Z8" s="36"/>
      <c r="AA8" s="69">
        <f t="shared" si="2"/>
        <v>0</v>
      </c>
    </row>
    <row r="9" spans="1:27" ht="15" customHeight="1" x14ac:dyDescent="0.35">
      <c r="A9" s="53"/>
      <c r="B9" s="54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62">
        <v>10</v>
      </c>
      <c r="O9" s="35"/>
      <c r="P9" s="63"/>
      <c r="Q9" s="64"/>
      <c r="R9" s="64"/>
      <c r="S9" s="64"/>
      <c r="T9" s="64"/>
      <c r="U9" s="64"/>
      <c r="V9" s="64"/>
      <c r="W9" s="64"/>
      <c r="X9" s="64"/>
      <c r="Y9" s="65"/>
      <c r="Z9" s="36"/>
      <c r="AA9" s="69">
        <f t="shared" si="2"/>
        <v>0</v>
      </c>
    </row>
    <row r="10" spans="1:27" ht="15" customHeight="1" x14ac:dyDescent="0.35">
      <c r="A10" s="53"/>
      <c r="B10" s="54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62">
        <v>5</v>
      </c>
      <c r="O10" s="35"/>
      <c r="P10" s="63"/>
      <c r="Q10" s="64"/>
      <c r="R10" s="64"/>
      <c r="S10" s="64"/>
      <c r="T10" s="64"/>
      <c r="U10" s="64"/>
      <c r="V10" s="64"/>
      <c r="W10" s="64"/>
      <c r="X10" s="64"/>
      <c r="Y10" s="65"/>
      <c r="Z10" s="36"/>
      <c r="AA10" s="69">
        <f t="shared" si="2"/>
        <v>0</v>
      </c>
    </row>
    <row r="11" spans="1:27" ht="15" customHeight="1" x14ac:dyDescent="0.25">
      <c r="A11" s="53"/>
      <c r="B11" s="54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ht="15.75" x14ac:dyDescent="0.25">
      <c r="A12" s="53"/>
      <c r="B12" s="54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38"/>
      <c r="P12" s="66"/>
      <c r="Q12" s="67"/>
      <c r="R12" s="67"/>
      <c r="S12" s="67"/>
      <c r="T12" s="67"/>
      <c r="U12" s="67"/>
      <c r="V12" s="67"/>
      <c r="W12" s="67"/>
      <c r="X12" s="67"/>
      <c r="Y12" s="68"/>
      <c r="Z12" s="38"/>
      <c r="AA12" s="69">
        <f>SUM(AA5:AA10)</f>
        <v>550</v>
      </c>
    </row>
    <row r="13" spans="1:27" x14ac:dyDescent="0.25">
      <c r="A13" s="53"/>
      <c r="B13" s="54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3"/>
      <c r="B14" s="54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3"/>
      <c r="B15" s="54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3"/>
      <c r="B16" s="54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3"/>
      <c r="B17" s="54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3"/>
      <c r="B18" s="54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3"/>
      <c r="B19" s="54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3"/>
      <c r="B20" s="54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3"/>
      <c r="B21" s="5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120096</v>
      </c>
      <c r="F22" s="1"/>
      <c r="G22" s="16" t="s">
        <v>17</v>
      </c>
      <c r="H22" s="17">
        <f>SUM(H5:H21)</f>
        <v>5000</v>
      </c>
      <c r="I22" s="17">
        <f>SUM(I5:I21)</f>
        <v>20871</v>
      </c>
      <c r="J22" s="17">
        <f>SUM(J5:J21)</f>
        <v>0</v>
      </c>
      <c r="K22" s="17">
        <f>SUM(K5:K21)</f>
        <v>99225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5" t="s">
        <v>10</v>
      </c>
      <c r="B24" s="55"/>
      <c r="C24" s="5" t="s">
        <v>18</v>
      </c>
      <c r="D24" s="5" t="s">
        <v>19</v>
      </c>
      <c r="E24" s="5" t="s">
        <v>20</v>
      </c>
      <c r="F24" s="1"/>
      <c r="G24" s="55" t="s">
        <v>21</v>
      </c>
      <c r="H24" s="55"/>
      <c r="I24" s="55"/>
      <c r="J24" s="55"/>
      <c r="K24" s="55"/>
      <c r="L24" s="1"/>
      <c r="M24" s="1"/>
      <c r="N24" s="1"/>
      <c r="O24" s="1"/>
      <c r="P24" s="1"/>
      <c r="Q24" s="1"/>
      <c r="R24" s="1"/>
    </row>
    <row r="25" spans="1:18" x14ac:dyDescent="0.25">
      <c r="A25" s="48" t="s">
        <v>22</v>
      </c>
      <c r="B25" s="48"/>
      <c r="C25" s="18">
        <v>368137</v>
      </c>
      <c r="D25" s="18">
        <v>369259</v>
      </c>
      <c r="E25" s="19">
        <f>IF(C25="","",SUM(D25-C25))</f>
        <v>1122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48" t="s">
        <v>25</v>
      </c>
      <c r="B26" s="48"/>
      <c r="C26" s="20">
        <v>3995</v>
      </c>
      <c r="D26" s="21"/>
      <c r="E26" s="20">
        <f>IF(C26="","",SUM(C26/E25))</f>
        <v>3.5606060606060606</v>
      </c>
      <c r="F26" s="1"/>
      <c r="G26" s="11" t="s">
        <v>26</v>
      </c>
      <c r="H26" s="12">
        <v>3995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48" t="s">
        <v>27</v>
      </c>
      <c r="B27" s="48"/>
      <c r="C27" s="20">
        <f>IF(H33="","",(H33))</f>
        <v>4450.5</v>
      </c>
      <c r="D27" s="21"/>
      <c r="E27" s="22">
        <f>SUM(C27/E22)</f>
        <v>3.7057853717026377E-2</v>
      </c>
      <c r="F27" s="1"/>
      <c r="G27" s="11" t="s">
        <v>28</v>
      </c>
      <c r="H27" s="12">
        <v>455.5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0" t="s">
        <v>29</v>
      </c>
      <c r="B29" s="51"/>
      <c r="C29" s="52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3"/>
      <c r="B30" s="44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3"/>
      <c r="B31" s="44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3"/>
      <c r="B32" s="44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3"/>
      <c r="B33" s="44"/>
      <c r="C33" s="12"/>
      <c r="D33" s="1"/>
      <c r="E33" s="1"/>
      <c r="F33" s="1"/>
      <c r="G33" s="16" t="s">
        <v>17</v>
      </c>
      <c r="H33" s="17">
        <f>IF(H22="","",SUM(H26:H32))</f>
        <v>4450.5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45" t="s">
        <v>17</v>
      </c>
      <c r="B34" s="46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47" t="s">
        <v>30</v>
      </c>
      <c r="B36" s="47"/>
      <c r="C36" s="15">
        <f>SUM(H36+C34)</f>
        <v>549.5</v>
      </c>
      <c r="D36" s="1"/>
      <c r="E36" s="1"/>
      <c r="F36" s="1"/>
      <c r="G36" s="26" t="s">
        <v>31</v>
      </c>
      <c r="H36" s="15">
        <f>IF(H33="","",SUM(H22-H33))</f>
        <v>549.5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49" t="s">
        <v>43</v>
      </c>
      <c r="B38" s="49"/>
      <c r="C38" s="1"/>
      <c r="D38" s="1"/>
      <c r="E38" s="1"/>
      <c r="F38" s="1"/>
      <c r="G38" s="1"/>
      <c r="H38" s="1"/>
      <c r="I38" s="1"/>
      <c r="J38" s="1"/>
      <c r="K38" s="42" t="s">
        <v>32</v>
      </c>
      <c r="L38" s="42"/>
      <c r="M38" s="1"/>
      <c r="N38" s="1"/>
      <c r="O38" s="1"/>
      <c r="P38" s="1"/>
      <c r="Q38" s="1"/>
      <c r="R38" s="1"/>
    </row>
    <row r="39" spans="1:18" x14ac:dyDescent="0.25">
      <c r="A39" s="42" t="s">
        <v>33</v>
      </c>
      <c r="B39" s="42"/>
      <c r="C39" s="1"/>
      <c r="D39" s="1"/>
      <c r="E39" s="1"/>
      <c r="F39" s="1"/>
      <c r="G39" s="1"/>
      <c r="H39" s="1"/>
      <c r="I39" s="1"/>
      <c r="J39" s="1"/>
      <c r="K39" s="42" t="s">
        <v>34</v>
      </c>
      <c r="L39" s="42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E21" sqref="E21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/>
      <c r="E5" s="31"/>
      <c r="F5" s="31"/>
      <c r="G5" s="31"/>
      <c r="H5" s="31"/>
      <c r="I5" s="31"/>
      <c r="J5" s="31"/>
      <c r="K5" s="31"/>
      <c r="L5" s="31"/>
      <c r="M5" s="32"/>
      <c r="N5" s="33"/>
      <c r="O5" s="34">
        <f>SUM(D5:M5)*B5</f>
        <v>0</v>
      </c>
    </row>
    <row r="6" spans="2:15" ht="35.1" customHeight="1" x14ac:dyDescent="0.35">
      <c r="B6" s="28">
        <v>100</v>
      </c>
      <c r="C6" s="35"/>
      <c r="D6" s="30">
        <v>5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500</v>
      </c>
    </row>
    <row r="7" spans="2:15" ht="35.1" customHeight="1" x14ac:dyDescent="0.35">
      <c r="B7" s="28">
        <v>50</v>
      </c>
      <c r="C7" s="35"/>
      <c r="D7" s="30">
        <v>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2023-12-19T14:25:49Z</cp:lastPrinted>
  <dcterms:created xsi:type="dcterms:W3CDTF">2022-08-24T05:29:34Z</dcterms:created>
  <dcterms:modified xsi:type="dcterms:W3CDTF">2023-12-19T14:29:39Z</dcterms:modified>
</cp:coreProperties>
</file>